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320" windowWidth="12948" windowHeight="1171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<sst xmlns="http://schemas.openxmlformats.org/spreadsheetml/2006/main" count="76" uniqueCount="65">
  <si>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</si>
  <si>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</si>
  <si>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</si>
  <si>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</si>
  <si>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</si>
  <si>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</si>
  <si>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</si>
  <si>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</si>
  <si>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</si>
  <si>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</si>
  <si>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</si>
  <si>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</si>
  <si>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</si>
  <si>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</si>
  <si>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</si>
  <si>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</si>
  <si>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</si>
  <si>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</si>
  <si>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</si>
  <si>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</si>
  <si>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</si>
  <si>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</si>
  <si>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</si>
  <si>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</si>
  <si>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</si>
  <si>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</si>
  <si>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</si>
  <si>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</si>
  <si>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</si>
  <si>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</si>
  <si>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</si>
  <si>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</si>
  <si>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</si>
  <si>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</si>
  <si>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</si>
  <si>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</si>
  <si>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</si>
  <si>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</si>
  <si>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</si>
  <si>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</si>
  <si>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</si>
  <si>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</si>
  <si>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</si>
  <si>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</si>
  <si>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</si>
  <si>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</si>
  <si>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</si>
  <si>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</si>
  <si>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</si>
  <si>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</si>
  <si>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</si>
  <si>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</si>
  <si>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</si>
  <si>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</si>
  <si>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</si>
  <si>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</si>
  <si>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</si>
  <si>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</si>
  <si>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</si>
  <si>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</si>
  <si>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Основные финансовые показатели ПАО «Россети Юг»  
за 1 квартал 2022 года</t>
  </si>
  <si>
    <t>1 квартал 2022 года</t>
  </si>
  <si>
    <t>4-й кв 2021 г.</t>
  </si>
  <si>
    <t>1-й кв 2022 г.</t>
  </si>
  <si>
    <t>2 кв. 2022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</si>
</sst>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2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\&#1054;&#1090;&#1095;&#1105;&#1090;_1&#1082;&#1074;_&#1056;&#1086;&#1089;&#1089;&#1077;&#1090;&#1080;%20&#1070;&#1075;_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1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105;&#1090;_4&#1082;&#1074;_&#1056;&#1086;&#1089;&#1089;&#1077;&#1090;&#1080;%20&#1070;&#1075;_2021%20&#8212;%2011.0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R15">
            <v>8.67006029644942</v>
          </cell>
        </row>
        <row r="16">
          <cell r="R16">
            <v>4.858631990546042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21">
        <row r="25">
          <cell r="T25">
            <v>0.05517607756811304</v>
          </cell>
        </row>
        <row r="33">
          <cell r="T33">
            <v>0.021137913190046008</v>
          </cell>
        </row>
        <row r="45">
          <cell r="U45">
            <v>78.62077987128744</v>
          </cell>
        </row>
      </sheetData>
      <sheetData sheetId="22">
        <row r="184">
          <cell r="J184">
            <v>5493.971537</v>
          </cell>
        </row>
      </sheetData>
      <sheetData sheetId="23">
        <row r="11">
          <cell r="J11">
            <v>7867.645846</v>
          </cell>
        </row>
        <row r="21">
          <cell r="J21">
            <v>6099.217063</v>
          </cell>
        </row>
        <row r="30">
          <cell r="J30">
            <v>0.07843943871128292</v>
          </cell>
        </row>
      </sheetData>
      <sheetData sheetId="28">
        <row r="12">
          <cell r="U12">
            <v>10668166.282790923</v>
          </cell>
        </row>
        <row r="13">
          <cell r="J13">
            <v>8924763.734075632</v>
          </cell>
          <cell r="T13">
            <v>10053685.551960925</v>
          </cell>
        </row>
        <row r="14">
          <cell r="T14">
            <v>47985.18288</v>
          </cell>
        </row>
        <row r="15">
          <cell r="T15">
            <v>512579.97883000004</v>
          </cell>
        </row>
        <row r="16">
          <cell r="T16">
            <v>53915.56912</v>
          </cell>
        </row>
        <row r="18">
          <cell r="U18">
            <v>-9015117.14661</v>
          </cell>
        </row>
        <row r="67">
          <cell r="T67">
            <v>478583.822200926</v>
          </cell>
        </row>
      </sheetData>
      <sheetData sheetId="34">
        <row r="79">
          <cell r="T79">
            <v>45282031.19182971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26">
        <row r="12">
          <cell r="Z12">
            <v>11337662.629136112</v>
          </cell>
        </row>
        <row r="18">
          <cell r="Z18">
            <v>-10099340.318999998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0.3215631504877448</v>
          </cell>
        </row>
        <row r="7">
          <cell r="C7">
            <v>0.9112245953811157</v>
          </cell>
        </row>
        <row r="8">
          <cell r="C8">
            <v>0.04175998357070868</v>
          </cell>
        </row>
        <row r="9">
          <cell r="C9">
            <v>0.011164524979368881</v>
          </cell>
        </row>
        <row r="10">
          <cell r="C10">
            <v>0.3184608354434509</v>
          </cell>
        </row>
        <row r="11">
          <cell r="C11">
            <v>0.19001689902545046</v>
          </cell>
        </row>
        <row r="12">
          <cell r="C12">
            <v>0.05743414587848164</v>
          </cell>
        </row>
        <row r="13">
          <cell r="C13">
            <v>0</v>
          </cell>
        </row>
        <row r="14">
          <cell r="C14">
            <v>0.07044359059591407</v>
          </cell>
        </row>
        <row r="15">
          <cell r="C15">
            <v>0.04208137856895815</v>
          </cell>
        </row>
        <row r="16">
          <cell r="C16">
            <v>0.6407668842097092</v>
          </cell>
        </row>
        <row r="17">
          <cell r="C17">
            <v>0.11304228545912184</v>
          </cell>
        </row>
        <row r="18">
          <cell r="C18">
            <v>0.15264082873163845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7">
      <selection activeCell="B24" sqref="B24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4"/>
    </row>
    <row r="2" spans="1:2" ht="48.75" customHeight="1">
      <c r="A2" s="39" t="s">
        <v>60</v>
      </c>
      <c r="B2" s="39"/>
    </row>
    <row r="4" s="20" customFormat="1" ht="15">
      <c r="A4" s="19" t="s">
        <v>0</v>
      </c>
    </row>
    <row r="6" spans="1:2" ht="30.75">
      <c r="A6" s="2" t="s">
        <v>1</v>
      </c>
      <c r="B6" s="3" t="s">
        <v>61</v>
      </c>
    </row>
    <row r="7" spans="1:2" ht="15">
      <c r="A7" s="4" t="s">
        <v>2</v>
      </c>
      <c r="B7" s="25">
        <f>B8+B12+B11</f>
        <v>10668166.282790923</v>
      </c>
    </row>
    <row r="8" spans="1:2" ht="15">
      <c r="A8" s="5" t="s">
        <v>3</v>
      </c>
      <c r="B8" s="25">
        <f>B9+B10</f>
        <v>10101670.734840924</v>
      </c>
    </row>
    <row r="9" spans="1:2" ht="15">
      <c r="A9" s="6" t="s">
        <v>56</v>
      </c>
      <c r="B9" s="25">
        <f>'[2]8.ОФР'!$T$13</f>
        <v>10053685.551960925</v>
      </c>
    </row>
    <row r="10" spans="1:2" ht="15">
      <c r="A10" s="6" t="s">
        <v>4</v>
      </c>
      <c r="B10" s="25">
        <f>'[2]8.ОФР'!$T$14</f>
        <v>47985.18288</v>
      </c>
    </row>
    <row r="11" spans="1:2" ht="15">
      <c r="A11" s="5" t="s">
        <v>59</v>
      </c>
      <c r="B11" s="25">
        <f>'[2]8.ОФР'!$T$15</f>
        <v>512579.97883000004</v>
      </c>
    </row>
    <row r="12" spans="1:2" ht="15">
      <c r="A12" s="5" t="s">
        <v>41</v>
      </c>
      <c r="B12" s="25">
        <f>'[2]8.ОФР'!$T$16</f>
        <v>53915.56912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1 квартал 2022 года</v>
      </c>
    </row>
    <row r="17" spans="1:2" ht="30.75">
      <c r="A17" s="8" t="s">
        <v>7</v>
      </c>
      <c r="B17" s="26">
        <f>B9</f>
        <v>10053685.551960925</v>
      </c>
    </row>
    <row r="18" spans="1:2" ht="30.75">
      <c r="A18" s="8" t="s">
        <v>8</v>
      </c>
      <c r="B18" s="27">
        <f>B17/B7</f>
        <v>0.9424005293373395</v>
      </c>
    </row>
    <row r="20" s="20" customFormat="1" ht="15">
      <c r="A20" s="19" t="s">
        <v>9</v>
      </c>
    </row>
    <row r="22" spans="1:2" ht="30.75">
      <c r="A22" s="7" t="s">
        <v>6</v>
      </c>
      <c r="B22" s="3" t="str">
        <f>$B$6</f>
        <v>1 квартал 2022 года</v>
      </c>
    </row>
    <row r="23" spans="1:2" ht="30.75">
      <c r="A23" s="8" t="s">
        <v>7</v>
      </c>
      <c r="B23" s="26">
        <f>B10</f>
        <v>47985.18288</v>
      </c>
    </row>
    <row r="24" spans="1:2" ht="30.75">
      <c r="A24" s="8" t="s">
        <v>8</v>
      </c>
      <c r="B24" s="27">
        <f>B23/B7</f>
        <v>0.004497978528644239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1 квартал 2022 года</v>
      </c>
    </row>
    <row r="29" spans="1:3" ht="15">
      <c r="A29" s="10" t="s">
        <v>12</v>
      </c>
      <c r="B29" s="35">
        <f>'[4]Лист1'!C6</f>
        <v>0.3215631504877448</v>
      </c>
      <c r="C29" s="21"/>
    </row>
    <row r="30" spans="1:3" ht="15">
      <c r="A30" s="11" t="s">
        <v>13</v>
      </c>
      <c r="B30" s="36">
        <f>'[4]Лист1'!C7</f>
        <v>0.9112245953811157</v>
      </c>
      <c r="C30" s="21"/>
    </row>
    <row r="31" spans="1:3" ht="18" customHeight="1">
      <c r="A31" s="12" t="s">
        <v>14</v>
      </c>
      <c r="B31" s="36">
        <f>'[4]Лист1'!C8</f>
        <v>0.04175998357070868</v>
      </c>
      <c r="C31" s="21"/>
    </row>
    <row r="32" spans="1:3" ht="15">
      <c r="A32" s="11" t="s">
        <v>15</v>
      </c>
      <c r="B32" s="36">
        <f>'[4]Лист1'!C9</f>
        <v>0.011164524979368881</v>
      </c>
      <c r="C32" s="21"/>
    </row>
    <row r="33" spans="1:3" ht="15">
      <c r="A33" s="10" t="s">
        <v>16</v>
      </c>
      <c r="B33" s="35">
        <f>'[4]Лист1'!C10</f>
        <v>0.3184608354434509</v>
      </c>
      <c r="C33" s="21"/>
    </row>
    <row r="34" spans="1:3" ht="15">
      <c r="A34" s="10" t="s">
        <v>17</v>
      </c>
      <c r="B34" s="35">
        <f>'[4]Лист1'!C11</f>
        <v>0.19001689902545046</v>
      </c>
      <c r="C34" s="21"/>
    </row>
    <row r="35" spans="1:3" ht="15">
      <c r="A35" s="10" t="s">
        <v>18</v>
      </c>
      <c r="B35" s="35">
        <f>'[4]Лист1'!C12</f>
        <v>0.05743414587848164</v>
      </c>
      <c r="C35" s="21"/>
    </row>
    <row r="36" spans="1:3" ht="15">
      <c r="A36" s="10" t="s">
        <v>19</v>
      </c>
      <c r="B36" s="35">
        <f>'[4]Лист1'!C13</f>
        <v>0</v>
      </c>
      <c r="C36" s="21"/>
    </row>
    <row r="37" spans="1:3" ht="15">
      <c r="A37" s="10" t="s">
        <v>20</v>
      </c>
      <c r="B37" s="35">
        <f>'[4]Лист1'!C14</f>
        <v>0.07044359059591407</v>
      </c>
      <c r="C37" s="21"/>
    </row>
    <row r="38" spans="1:3" ht="15">
      <c r="A38" s="10" t="s">
        <v>21</v>
      </c>
      <c r="B38" s="35">
        <f>'[4]Лист1'!C15</f>
        <v>0.04208137856895815</v>
      </c>
      <c r="C38" s="21"/>
    </row>
    <row r="39" spans="1:3" ht="15">
      <c r="A39" s="11" t="s">
        <v>22</v>
      </c>
      <c r="B39" s="36">
        <f>'[4]Лист1'!C16</f>
        <v>0.6407668842097092</v>
      </c>
      <c r="C39" s="21"/>
    </row>
    <row r="40" spans="1:3" ht="15">
      <c r="A40" s="11" t="s">
        <v>23</v>
      </c>
      <c r="B40" s="36">
        <f>'[4]Лист1'!C17</f>
        <v>0.11304228545912184</v>
      </c>
      <c r="C40" s="21"/>
    </row>
    <row r="41" spans="1:3" ht="15">
      <c r="A41" s="11" t="s">
        <v>24</v>
      </c>
      <c r="B41" s="36">
        <f>'[4]Лист1'!C18</f>
        <v>0.15264082873163845</v>
      </c>
      <c r="C41" s="21"/>
    </row>
    <row r="43" s="20" customFormat="1" ht="15">
      <c r="A43" s="19" t="s">
        <v>25</v>
      </c>
    </row>
    <row r="45" spans="1:3" ht="30" customHeight="1">
      <c r="A45" s="3" t="s">
        <v>11</v>
      </c>
      <c r="B45" s="3" t="str">
        <f>$B$6</f>
        <v>1 квартал 2022 года</v>
      </c>
      <c r="C45" s="16"/>
    </row>
    <row r="46" spans="1:3" ht="15">
      <c r="A46" s="13" t="s">
        <v>26</v>
      </c>
      <c r="B46" s="30">
        <f>'[2]2.Оценочные показатели'!$T$25</f>
        <v>0.05517607756811304</v>
      </c>
      <c r="C46" s="33"/>
    </row>
    <row r="47" spans="1:3" ht="15">
      <c r="A47" s="13" t="s">
        <v>27</v>
      </c>
      <c r="B47" s="30">
        <f>'[2]8.ОФР'!$T$67/'[2]12.Прогнозный баланс'!$T$79</f>
        <v>0.010568956595023004</v>
      </c>
      <c r="C47" s="32"/>
    </row>
    <row r="48" spans="1:3" ht="15">
      <c r="A48" s="13" t="s">
        <v>28</v>
      </c>
      <c r="B48" s="30">
        <f>'[2]2.Оценочные показатели'!$T$33</f>
        <v>0.021137913190046008</v>
      </c>
      <c r="C48" s="32"/>
    </row>
    <row r="49" ht="15">
      <c r="A49" s="31"/>
    </row>
    <row r="51" s="20" customFormat="1" ht="15">
      <c r="A51" s="19" t="s">
        <v>29</v>
      </c>
    </row>
    <row r="53" spans="1:2" ht="30" customHeight="1">
      <c r="A53" s="3" t="s">
        <v>11</v>
      </c>
      <c r="B53" s="3" t="str">
        <f>$B$6</f>
        <v>1 квартал 2022 года</v>
      </c>
    </row>
    <row r="54" spans="1:4" ht="15.75" customHeight="1">
      <c r="A54" s="14" t="s">
        <v>30</v>
      </c>
      <c r="B54" s="23">
        <f>'[1]Лист1'!$R$15</f>
        <v>8.67006029644942</v>
      </c>
      <c r="D54" s="15"/>
    </row>
    <row r="55" spans="1:4" ht="30.75">
      <c r="A55" s="14" t="s">
        <v>31</v>
      </c>
      <c r="B55" s="23">
        <f>'[1]Лист1'!$R$16</f>
        <v>4.858631990546042</v>
      </c>
      <c r="D55" s="15"/>
    </row>
    <row r="56" spans="1:2" ht="15">
      <c r="A56" s="14" t="s">
        <v>58</v>
      </c>
      <c r="B56" s="34">
        <f>'[2]2.Оценочные показатели'!$U$45</f>
        <v>78.62077987128744</v>
      </c>
    </row>
    <row r="58" s="20" customFormat="1" ht="15">
      <c r="A58" s="19" t="s">
        <v>32</v>
      </c>
    </row>
    <row r="60" spans="1:3" ht="15">
      <c r="A60" s="3" t="s">
        <v>33</v>
      </c>
      <c r="B60" s="3" t="s">
        <v>34</v>
      </c>
      <c r="C60" s="3" t="s">
        <v>35</v>
      </c>
    </row>
    <row r="61" spans="1:3" ht="15">
      <c r="A61" s="13" t="s">
        <v>62</v>
      </c>
      <c r="B61" s="25">
        <f>'[3]8.ОФР'!$Z$12</f>
        <v>11337662.629136112</v>
      </c>
      <c r="C61" s="37">
        <f>B62/B61*100</f>
        <v>94.09493501222481</v>
      </c>
    </row>
    <row r="62" spans="1:3" ht="15">
      <c r="A62" s="13" t="s">
        <v>63</v>
      </c>
      <c r="B62" s="25">
        <f>'[2]8.ОФР'!$U$12</f>
        <v>10668166.282790923</v>
      </c>
      <c r="C62" s="38"/>
    </row>
    <row r="64" s="20" customFormat="1" ht="15">
      <c r="A64" s="19" t="s">
        <v>36</v>
      </c>
    </row>
    <row r="66" spans="1:3" ht="15">
      <c r="A66" s="3" t="s">
        <v>33</v>
      </c>
      <c r="B66" s="3" t="s">
        <v>34</v>
      </c>
      <c r="C66" s="3" t="s">
        <v>35</v>
      </c>
    </row>
    <row r="67" spans="1:3" ht="15">
      <c r="A67" s="13" t="str">
        <f>A61</f>
        <v>4-й кв 2021 г.</v>
      </c>
      <c r="B67" s="25">
        <f>'[3]8.ОФР'!$Z$18*-1</f>
        <v>10099340.318999998</v>
      </c>
      <c r="C67" s="37">
        <f>B68/B67*100</f>
        <v>89.26441591090621</v>
      </c>
    </row>
    <row r="68" spans="1:3" ht="15">
      <c r="A68" s="13" t="str">
        <f>A62</f>
        <v>1-й кв 2022 г.</v>
      </c>
      <c r="B68" s="25">
        <f>'[2]8.ОФР'!$U$18*-1</f>
        <v>9015117.14661</v>
      </c>
      <c r="C68" s="38"/>
    </row>
    <row r="70" s="20" customFormat="1" ht="15">
      <c r="A70" s="19" t="s">
        <v>42</v>
      </c>
    </row>
    <row r="71" ht="15">
      <c r="C71" s="29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'[2]4.Баланс ээ'!$J$11</f>
        <v>7867.645846</v>
      </c>
      <c r="C73" s="17"/>
    </row>
    <row r="74" spans="1:3" ht="15.75" customHeight="1">
      <c r="A74" s="14" t="s">
        <v>57</v>
      </c>
      <c r="B74" s="25">
        <f>'[2]4.Баланс ээ'!$J$21</f>
        <v>6099.217063</v>
      </c>
      <c r="C74" s="18"/>
    </row>
    <row r="75" spans="1:3" ht="15.75" customHeight="1">
      <c r="A75" s="14" t="s">
        <v>38</v>
      </c>
      <c r="B75" s="25">
        <f>'[2]3.Программа реализации'!$J184</f>
        <v>5493.971537</v>
      </c>
      <c r="C75" s="18"/>
    </row>
    <row r="76" spans="1:3" ht="15">
      <c r="A76" s="14" t="s">
        <v>39</v>
      </c>
      <c r="B76" s="28">
        <f>B78/B75/10</f>
        <v>162.4464865529505</v>
      </c>
      <c r="C76" s="18"/>
    </row>
    <row r="77" spans="1:3" ht="15">
      <c r="A77" s="14" t="s">
        <v>40</v>
      </c>
      <c r="B77" s="23">
        <f>'[2]4.Баланс ээ'!$J$30</f>
        <v>0.07843943871128292</v>
      </c>
      <c r="C77" s="18"/>
    </row>
    <row r="78" spans="1:3" ht="15">
      <c r="A78" s="14" t="s">
        <v>43</v>
      </c>
      <c r="B78" s="25">
        <f>'[2]8.ОФР'!$J$13</f>
        <v>8924763.734075632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">
      <selection activeCell="G33" sqref="G2:J33"/>
    </sheetView>
  </sheetViews>
  <sheetFormatPr defaultColWidth="9.00390625" defaultRowHeight="12.75"/>
  <cols>
    <col min="1" max="1" width="5.625" style="0" customWidth="1"/>
    <col min="2" max="2" width="57.5039062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2016-05-19T11:01:34Z</cp:lastPrinted>
  <dcterms:created xsi:type="dcterms:W3CDTF">2010-06-18T04:55:37Z</dcterms:created>
  <dcterms:modified xsi:type="dcterms:W3CDTF">2022-05-20T12:18:08Z</dcterms:modified>
  <cp:category/>
  <cp:version/>
  <cp:contentType/>
  <cp:contentStatus/>
</cp:coreProperties>
</file>